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3D5B2AE5-06D8-4783-8503-2D0F1A2F721C}" xr6:coauthVersionLast="47" xr6:coauthVersionMax="47" xr10:uidLastSave="{00000000-0000-0000-0000-000000000000}"/>
  <workbookProtection workbookAlgorithmName="SHA-512" workbookHashValue="TRt0DE2LT+qoXijQvniBfjLs0T0uQjYaBOQ7FXTSmKb0ZwJpbtxVABI1CpphfGnxyykCTNevGs8Iu92TE74TgQ==" workbookSaltValue="apqwc0N2HWMyj0k9z8cQAw==" workbookSpinCount="100000" lockStructure="1"/>
  <bookViews>
    <workbookView xWindow="-108" yWindow="-108" windowWidth="23256" windowHeight="12456" xr2:uid="{00000000-000D-0000-FFFF-FFFF00000000}"/>
  </bookViews>
  <sheets>
    <sheet name="READ ME" sheetId="2" r:id="rId1"/>
    <sheet name="TAB 2 Previous Service Months" sheetId="1" r:id="rId2"/>
    <sheet name="TAB 3 Veterans Service Months" sheetId="4" r:id="rId3"/>
    <sheet name="TAB 4 Annual Leave Calc" sheetId="3" r:id="rId4"/>
  </sheets>
  <definedNames>
    <definedName name="adjlwop">'TAB 4 Annual Leave Calc'!$D$17</definedName>
    <definedName name="bonner">'TAB 4 Annual Leave Calc'!$D$24</definedName>
    <definedName name="bonner1">'TAB 4 Annual Leave Calc'!$D$11</definedName>
    <definedName name="csbd">'TAB 4 Annual Leave Calc'!$D$14</definedName>
    <definedName name="csbe">'TAB 4 Annual Leave Calc'!$D$12</definedName>
    <definedName name="lll">'TAB 4 Annual Leave Calc'!$D$8</definedName>
    <definedName name="lwopno">'TAB 4 Annual Leave Calc'!$D$12</definedName>
    <definedName name="PSM">'TAB 4 Annual Leave Calc'!$D$8</definedName>
    <definedName name="qqq">'TAB 4 Annual Leave Calc'!$D$17</definedName>
    <definedName name="SBD">'TAB 4 Annual Leave Calc'!$D$7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F11" i="1" s="1"/>
  <c r="E11" i="1" l="1"/>
  <c r="D20" i="3" l="1"/>
  <c r="D21" i="3" s="1"/>
  <c r="E12" i="3" l="1"/>
  <c r="D10" i="3"/>
  <c r="B17" i="4" l="1"/>
  <c r="D14" i="3"/>
  <c r="D17" i="3" s="1"/>
  <c r="D24" i="3" s="1"/>
  <c r="E11" i="4" l="1"/>
  <c r="D11" i="4"/>
  <c r="F11" i="4"/>
  <c r="B19" i="4"/>
  <c r="D11" i="1"/>
  <c r="D8" i="1" s="1"/>
  <c r="D8" i="4" l="1"/>
  <c r="B19" i="1"/>
</calcChain>
</file>

<file path=xl/sharedStrings.xml><?xml version="1.0" encoding="utf-8"?>
<sst xmlns="http://schemas.openxmlformats.org/spreadsheetml/2006/main" count="78" uniqueCount="63">
  <si>
    <t xml:space="preserve">Instructions:  </t>
  </si>
  <si>
    <t>Year</t>
  </si>
  <si>
    <t>Month</t>
  </si>
  <si>
    <t>Day</t>
  </si>
  <si>
    <t>\</t>
  </si>
  <si>
    <t>Employee Name:</t>
  </si>
  <si>
    <t>TEST</t>
  </si>
  <si>
    <t>EIN:</t>
  </si>
  <si>
    <t>xxxxxxxxxxxxx</t>
  </si>
  <si>
    <t>Current Payroll Period to Date:</t>
  </si>
  <si>
    <t>Number of Pay Periods of LWOP:</t>
  </si>
  <si>
    <t>Convert to Top of Pay Period:</t>
  </si>
  <si>
    <t>Adjust Date for LWOP Periods:</t>
  </si>
  <si>
    <t xml:space="preserve">NOTE: The employee's leave accrual rate calculation includes all cumulative periods of salaried/career state service.  Periods of Leave Without Pay (LWOP) of more than 14 consecutive calendar days normally DO NOT count as service.  Adjustment of the leave eligibility service date is required when LWOP periods are entered.  </t>
  </si>
  <si>
    <t>Salaried State</t>
  </si>
  <si>
    <t>Employment Dates:</t>
  </si>
  <si>
    <t xml:space="preserve">Enter the Hire begin and term dates of each Empl Record in the green boxes.  </t>
  </si>
  <si>
    <t>For multiple beaks in service, enter every begin and end date.</t>
  </si>
  <si>
    <t xml:space="preserve">NOTE:  Do not delete or change formulas in this calculator.  </t>
  </si>
  <si>
    <t xml:space="preserve">Enter the begin and term dates of employee's military service in the green boxes.  </t>
  </si>
  <si>
    <t>Total Months of Military Service</t>
  </si>
  <si>
    <t>Total Military Service</t>
  </si>
  <si>
    <t>(Start date of current payroll period)</t>
  </si>
  <si>
    <t>Adjusts the current Empl Rcd Hire Date and adjust for Pre 6/10/1997 (lag pay) Pay Periods</t>
  </si>
  <si>
    <t>Adjusts Converted date in cell D11 and advance by number of periods missed for LWOP</t>
  </si>
  <si>
    <t>Veterans Service Months (Tab 3)</t>
  </si>
  <si>
    <t>Enter Veterans Service Months in the Annual Leave Calculator (TAB 4 below)</t>
  </si>
  <si>
    <t>Months Of Veterans Service Calculator</t>
  </si>
  <si>
    <t>(See NOTE below)</t>
  </si>
  <si>
    <t>Enter into Employee's Cardinal record</t>
  </si>
  <si>
    <t>Remember to confirm prior service via former agency's HR, Cardinal and/or PMIS archives</t>
  </si>
  <si>
    <t>Veteran Service Dates:</t>
  </si>
  <si>
    <t xml:space="preserve"> (Rehire date, also continuous state service date)</t>
  </si>
  <si>
    <t>Empl Record Rehire Date:</t>
  </si>
  <si>
    <t>Human Resources Job Aid</t>
  </si>
  <si>
    <t>Impacts to Breaks in Service Calculator Overview</t>
  </si>
  <si>
    <t>Annual Leave Eligiblity Date:</t>
  </si>
  <si>
    <t>Hire 1</t>
  </si>
  <si>
    <t>Term 1</t>
  </si>
  <si>
    <t>Hire 2</t>
  </si>
  <si>
    <t>Term 2</t>
  </si>
  <si>
    <t>Hire 3</t>
  </si>
  <si>
    <t>Term 3</t>
  </si>
  <si>
    <t>Hire 4</t>
  </si>
  <si>
    <t>Term 4</t>
  </si>
  <si>
    <t>Hire 5</t>
  </si>
  <si>
    <t>Term 5</t>
  </si>
  <si>
    <t>End Service</t>
  </si>
  <si>
    <t>Begin Service</t>
  </si>
  <si>
    <t xml:space="preserve">Calculate Annual Leave Eligibiity Date </t>
  </si>
  <si>
    <t>Previous State Service Months Calculator</t>
  </si>
  <si>
    <t>Total Previous State Service Months</t>
  </si>
  <si>
    <t>Total Previous State Service</t>
  </si>
  <si>
    <t>Enter Previous State Service Months in the Annual Leave Calculator (TAB 4 below)</t>
  </si>
  <si>
    <t>Previous Service Months (Tab 2):</t>
  </si>
  <si>
    <t>Full Years of Previous State Service:</t>
  </si>
  <si>
    <t>Months of Previous State Service:</t>
  </si>
  <si>
    <t>Convert previous state service months into whole years and remainder months</t>
  </si>
  <si>
    <t>Adjusts the date in cell D17 and backs up the number of years/months of previous state service</t>
  </si>
  <si>
    <t>Total Service Credit Months</t>
  </si>
  <si>
    <t>Rev:  5/5/2023</t>
  </si>
  <si>
    <t>HR351: Managing Service Dates Calculator</t>
  </si>
  <si>
    <t xml:space="preserve">This Job Aid contains Tabs 2, 3 and 4 which include hidden and locked equations to be used to assist with determining the employee's Prior State Service Months, Veteran's Service Months, and Annual Leave Eligibility Date.  Use Tabs 2 and 3 to determine applicable months of service credit and Tab 4 to receive accurate Annual Leave Eligibility Date.  These results should be entered on the Job Data, Employment Data page in their respective fields.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</si>
</sst>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6" x14ac:knownFonts="1">
    <font>
      <sz val="11"/>
      <color theme="1"/>
      <name val="Calibri"/>
      <family val="2"/>
      <scheme val="minor"/>
    </font>
    <font>
      <b/>
      <sz val="11"/>
      <color theme="1"/>
      <name val="Calibri"/>
      <family val="2"/>
      <scheme val="minor"/>
    </font>
    <font>
      <sz val="10"/>
      <name val="Arial"/>
      <family val="2"/>
    </font>
    <font>
      <b/>
      <sz val="10"/>
      <name val="Arial"/>
      <family val="2"/>
    </font>
    <font>
      <b/>
      <u/>
      <sz val="10"/>
      <name val="Arial"/>
      <family val="2"/>
    </font>
    <font>
      <b/>
      <sz val="16"/>
      <color theme="1"/>
      <name val="Calibri"/>
      <family val="2"/>
      <scheme val="minor"/>
    </font>
    <font>
      <sz val="10"/>
      <color theme="0"/>
      <name val="Arial"/>
      <family val="2"/>
    </font>
    <font>
      <i/>
      <sz val="11"/>
      <color theme="1"/>
      <name val="Calibri"/>
      <family val="2"/>
      <scheme val="minor"/>
    </font>
    <font>
      <b/>
      <sz val="11"/>
      <color rgb="FF0070C0"/>
      <name val="Calibri"/>
      <family val="2"/>
      <scheme val="minor"/>
    </font>
    <font>
      <sz val="11"/>
      <color rgb="FF0070C0"/>
      <name val="Calibri"/>
      <family val="2"/>
      <scheme val="minor"/>
    </font>
    <font>
      <b/>
      <sz val="18"/>
      <color indexed="8"/>
      <name val="Arial"/>
      <family val="2"/>
    </font>
    <font>
      <sz val="11"/>
      <color theme="1"/>
      <name val="Arial"/>
      <family val="2"/>
    </font>
    <font>
      <b/>
      <sz val="14"/>
      <color theme="1"/>
      <name val="Arial"/>
      <family val="2"/>
    </font>
    <font>
      <b/>
      <sz val="11"/>
      <color theme="1"/>
      <name val="Arial"/>
      <family val="2"/>
    </font>
    <font>
      <b/>
      <sz val="13"/>
      <color theme="1"/>
      <name val="Arial"/>
      <family val="2"/>
    </font>
    <font>
      <sz val="10"/>
      <color theme="1"/>
      <name val="Arial"/>
      <family val="2"/>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10" fillId="9" borderId="0" xfId="0" applyFont="1" applyFill="1" applyAlignment="1">
      <alignment vertical="center" wrapText="1"/>
    </xf>
    <xf numFmtId="0" fontId="10" fillId="9" borderId="11"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center" wrapText="1"/>
    </xf>
    <xf numFmtId="0" fontId="13"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4" fillId="0" borderId="16" xfId="0" applyFont="1" applyBorder="1" applyAlignment="1">
      <alignment vertical="top"/>
    </xf>
    <xf numFmtId="0" fontId="14" fillId="0" borderId="17" xfId="0" applyFont="1" applyBorder="1" applyAlignment="1">
      <alignment vertical="top"/>
    </xf>
    <xf numFmtId="0" fontId="14" fillId="0" borderId="18" xfId="0" applyFont="1" applyBorder="1" applyAlignment="1">
      <alignment vertical="top"/>
    </xf>
    <xf numFmtId="0" fontId="15" fillId="0" borderId="0" xfId="0" applyFont="1" applyAlignment="1">
      <alignment vertical="top"/>
    </xf>
    <xf numFmtId="0" fontId="15" fillId="0" borderId="0" xfId="0" applyFont="1" applyAlignment="1">
      <alignment horizontal="left" vertical="top" indent="1"/>
    </xf>
    <xf numFmtId="0" fontId="15" fillId="0" borderId="0" xfId="0" applyFont="1"/>
    <xf numFmtId="0" fontId="0" fillId="0" borderId="0" xfId="0" applyProtection="1">
      <protection hidden="1"/>
    </xf>
    <xf numFmtId="0" fontId="2" fillId="0" borderId="0" xfId="0" applyFont="1" applyProtection="1">
      <protection hidden="1"/>
    </xf>
    <xf numFmtId="0" fontId="4" fillId="0" borderId="8"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0" fontId="0" fillId="0" borderId="0" xfId="0" applyAlignment="1" applyProtection="1">
      <alignment horizontal="center"/>
      <protection hidden="1"/>
    </xf>
    <xf numFmtId="14" fontId="0" fillId="4" borderId="0" xfId="0" applyNumberFormat="1" applyFill="1" applyProtection="1">
      <protection hidden="1"/>
    </xf>
    <xf numFmtId="0" fontId="0" fillId="4" borderId="0" xfId="0" applyFill="1" applyProtection="1">
      <protection hidden="1"/>
    </xf>
    <xf numFmtId="49" fontId="0" fillId="0" borderId="0" xfId="0" applyNumberFormat="1" applyAlignment="1" applyProtection="1">
      <alignment horizontal="center"/>
      <protection hidden="1"/>
    </xf>
    <xf numFmtId="14" fontId="0" fillId="0" borderId="0" xfId="0" applyNumberFormat="1" applyProtection="1">
      <protection hidden="1"/>
    </xf>
    <xf numFmtId="0" fontId="1" fillId="0" borderId="0" xfId="0" applyFont="1" applyAlignment="1" applyProtection="1">
      <alignment vertical="top" wrapText="1"/>
      <protection hidden="1"/>
    </xf>
    <xf numFmtId="0" fontId="1" fillId="0" borderId="8" xfId="0" applyFont="1" applyBorder="1" applyProtection="1">
      <protection hidden="1"/>
    </xf>
    <xf numFmtId="0" fontId="1" fillId="0" borderId="0" xfId="0" applyFont="1" applyProtection="1">
      <protection hidden="1"/>
    </xf>
    <xf numFmtId="0" fontId="6" fillId="0" borderId="0" xfId="0" applyFont="1" applyProtection="1">
      <protection hidden="1"/>
    </xf>
    <xf numFmtId="0" fontId="0" fillId="0" borderId="9" xfId="0" applyBorder="1" applyProtection="1">
      <protection hidden="1"/>
    </xf>
    <xf numFmtId="0" fontId="0" fillId="0" borderId="8" xfId="0" applyBorder="1" applyProtection="1">
      <protection hidden="1"/>
    </xf>
    <xf numFmtId="0" fontId="7" fillId="0" borderId="8" xfId="0" applyFont="1" applyBorder="1" applyProtection="1">
      <protection hidden="1"/>
    </xf>
    <xf numFmtId="0" fontId="7" fillId="0" borderId="0" xfId="0" applyFont="1" applyProtection="1">
      <protection hidden="1"/>
    </xf>
    <xf numFmtId="0" fontId="1" fillId="8" borderId="8" xfId="0" applyFont="1" applyFill="1" applyBorder="1" applyProtection="1">
      <protection hidden="1"/>
    </xf>
    <xf numFmtId="0" fontId="0" fillId="8" borderId="0" xfId="0" applyFill="1" applyProtection="1">
      <protection hidden="1"/>
    </xf>
    <xf numFmtId="14" fontId="0" fillId="8" borderId="0" xfId="0" applyNumberFormat="1" applyFill="1"/>
    <xf numFmtId="14" fontId="0" fillId="0" borderId="0" xfId="0" applyNumberFormat="1"/>
    <xf numFmtId="0" fontId="0" fillId="5" borderId="0" xfId="0" applyFill="1" applyAlignment="1">
      <alignment horizontal="right"/>
    </xf>
    <xf numFmtId="1" fontId="0" fillId="0" borderId="0" xfId="0" applyNumberFormat="1"/>
    <xf numFmtId="0" fontId="0" fillId="5" borderId="0" xfId="0" applyFill="1" applyAlignment="1" applyProtection="1">
      <alignment horizontal="right"/>
      <protection locked="0"/>
    </xf>
    <xf numFmtId="14" fontId="0" fillId="5" borderId="0" xfId="0" applyNumberFormat="1" applyFill="1" applyAlignment="1" applyProtection="1">
      <alignment horizontal="right"/>
      <protection locked="0"/>
    </xf>
    <xf numFmtId="0" fontId="0" fillId="0" borderId="0" xfId="0" applyProtection="1">
      <protection locked="0"/>
    </xf>
    <xf numFmtId="0" fontId="2" fillId="0" borderId="0" xfId="0" applyFont="1" applyProtection="1">
      <protection locked="0"/>
    </xf>
    <xf numFmtId="14" fontId="0" fillId="2" borderId="1" xfId="0" applyNumberFormat="1" applyFill="1" applyBorder="1" applyProtection="1">
      <protection locked="0"/>
    </xf>
    <xf numFmtId="0" fontId="4" fillId="0" borderId="8"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9" xfId="0" applyFont="1" applyBorder="1" applyAlignment="1" applyProtection="1">
      <alignment horizontal="center"/>
      <protection locked="0"/>
    </xf>
    <xf numFmtId="0" fontId="0" fillId="0" borderId="0" xfId="0" applyAlignment="1" applyProtection="1">
      <alignment horizontal="center"/>
      <protection locked="0"/>
    </xf>
    <xf numFmtId="49" fontId="0" fillId="0" borderId="0" xfId="0" applyNumberFormat="1" applyAlignment="1" applyProtection="1">
      <alignment horizontal="center"/>
      <protection locked="0"/>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4" fontId="0" fillId="2" borderId="1" xfId="0" applyNumberFormat="1" applyFill="1" applyBorder="1" applyProtection="1">
      <protection locked="0"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10" fillId="9" borderId="11" xfId="0" applyFont="1" applyFill="1" applyBorder="1" applyAlignment="1">
      <alignment horizontal="right" vertical="center"/>
    </xf>
    <xf numFmtId="0" fontId="12" fillId="9" borderId="0" xfId="0" applyFont="1" applyFill="1" applyAlignment="1">
      <alignment horizontal="right" wrapText="1"/>
    </xf>
    <xf numFmtId="0" fontId="11" fillId="9" borderId="19" xfId="0" applyFont="1" applyFill="1"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11" fillId="9" borderId="21" xfId="0" applyFont="1" applyFill="1" applyBorder="1" applyAlignment="1">
      <alignment horizontal="left" vertical="top" wrapText="1"/>
    </xf>
    <xf numFmtId="0" fontId="11" fillId="9" borderId="22" xfId="0" applyFont="1" applyFill="1" applyBorder="1" applyAlignment="1">
      <alignment horizontal="left" vertical="top" wrapText="1"/>
    </xf>
    <xf numFmtId="0" fontId="11" fillId="9" borderId="23" xfId="0" applyFont="1" applyFill="1" applyBorder="1" applyAlignment="1">
      <alignment horizontal="left" vertical="top" wrapText="1"/>
    </xf>
    <xf numFmtId="0" fontId="1" fillId="7" borderId="0" xfId="0" applyFont="1" applyFill="1" applyAlignment="1" applyProtection="1">
      <alignment horizontal="center"/>
      <protection hidden="1"/>
    </xf>
    <xf numFmtId="0" fontId="3" fillId="6" borderId="0" xfId="0" applyFont="1" applyFill="1" applyAlignment="1" applyProtection="1">
      <alignment wrapText="1"/>
      <protection hidden="1"/>
    </xf>
    <xf numFmtId="0" fontId="1" fillId="7" borderId="0" xfId="0" applyFont="1" applyFill="1" applyAlignment="1" applyProtection="1">
      <alignment horizontal="center" vertical="top" wrapText="1"/>
      <protection hidden="1"/>
    </xf>
    <xf numFmtId="0" fontId="0" fillId="7" borderId="0" xfId="0" applyFill="1" applyAlignment="1" applyProtection="1">
      <alignment horizontal="center" vertical="top" wrapText="1"/>
      <protection hidden="1"/>
    </xf>
    <xf numFmtId="0" fontId="3" fillId="3" borderId="2" xfId="0" applyFont="1" applyFill="1" applyBorder="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0" fillId="0" borderId="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2" fillId="0" borderId="0" xfId="0" applyFont="1" applyAlignment="1">
      <alignment horizontal="center"/>
    </xf>
    <xf numFmtId="0" fontId="0" fillId="0" borderId="0" xfId="0" applyAlignment="1" applyProtection="1">
      <alignment horizontal="center"/>
      <protection hidden="1"/>
    </xf>
    <xf numFmtId="0" fontId="1" fillId="7" borderId="0" xfId="0" applyFont="1" applyFill="1" applyAlignment="1" applyProtection="1">
      <alignment horizontal="center"/>
      <protection locked="0"/>
    </xf>
    <xf numFmtId="0" fontId="0" fillId="0" borderId="0" xfId="0" applyProtection="1">
      <protection locked="0"/>
    </xf>
    <xf numFmtId="0" fontId="1" fillId="7" borderId="0" xfId="0" applyFont="1" applyFill="1" applyAlignment="1" applyProtection="1">
      <alignment horizontal="center" vertical="top" wrapText="1"/>
      <protection locked="0"/>
    </xf>
    <xf numFmtId="0" fontId="0" fillId="7" borderId="0" xfId="0" applyFill="1" applyAlignment="1" applyProtection="1">
      <alignment horizontal="center" vertical="top" wrapText="1"/>
      <protection locked="0"/>
    </xf>
    <xf numFmtId="0" fontId="3" fillId="6" borderId="0" xfId="0" applyFont="1" applyFill="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10" borderId="14" xfId="0" applyFont="1" applyFill="1" applyBorder="1" applyAlignment="1" applyProtection="1">
      <alignment horizontal="center"/>
      <protection locked="0"/>
    </xf>
    <xf numFmtId="0" fontId="0" fillId="0" borderId="0" xfId="0" applyAlignment="1">
      <alignment horizontal="center"/>
    </xf>
    <xf numFmtId="0" fontId="5" fillId="7" borderId="13" xfId="0" applyFont="1" applyFill="1" applyBorder="1" applyAlignment="1" applyProtection="1">
      <alignment horizontal="center" vertical="top" wrapText="1"/>
      <protection hidden="1"/>
    </xf>
    <xf numFmtId="0" fontId="5" fillId="7" borderId="14" xfId="0" applyFont="1" applyFill="1" applyBorder="1" applyAlignment="1" applyProtection="1">
      <alignment horizontal="center" vertical="top" wrapText="1"/>
      <protection hidden="1"/>
    </xf>
    <xf numFmtId="0" fontId="5" fillId="7" borderId="15" xfId="0" applyFont="1" applyFill="1" applyBorder="1" applyAlignment="1" applyProtection="1">
      <alignment horizontal="center" vertical="top" wrapText="1"/>
      <protection hidden="1"/>
    </xf>
    <xf numFmtId="0" fontId="5" fillId="7" borderId="8" xfId="0" applyFont="1" applyFill="1" applyBorder="1" applyAlignment="1" applyProtection="1">
      <alignment horizontal="center" vertical="top" wrapText="1"/>
      <protection hidden="1"/>
    </xf>
    <xf numFmtId="0" fontId="5" fillId="7" borderId="0" xfId="0" applyFont="1" applyFill="1" applyAlignment="1" applyProtection="1">
      <alignment horizontal="center" vertical="top" wrapText="1"/>
      <protection hidden="1"/>
    </xf>
    <xf numFmtId="0" fontId="5" fillId="7" borderId="9" xfId="0" applyFont="1" applyFill="1" applyBorder="1" applyAlignment="1" applyProtection="1">
      <alignment horizontal="center" vertical="top" wrapText="1"/>
      <protection hidden="1"/>
    </xf>
    <xf numFmtId="0" fontId="9" fillId="0" borderId="0" xfId="0" applyFont="1" applyProtection="1">
      <protection hidden="1"/>
    </xf>
    <xf numFmtId="0" fontId="9" fillId="0" borderId="9" xfId="0" applyFont="1" applyBorder="1" applyProtection="1">
      <protection hidden="1"/>
    </xf>
    <xf numFmtId="0" fontId="9" fillId="0" borderId="14" xfId="0" applyFont="1" applyBorder="1" applyAlignment="1" applyProtection="1">
      <alignment wrapText="1"/>
      <protection hidden="1"/>
    </xf>
    <xf numFmtId="0" fontId="9" fillId="0" borderId="0" xfId="0" applyFont="1" applyAlignment="1" applyProtection="1">
      <alignment wrapText="1"/>
      <protection hidden="1"/>
    </xf>
    <xf numFmtId="0" fontId="1" fillId="5" borderId="0" xfId="0" applyFont="1" applyFill="1" applyAlignment="1" applyProtection="1">
      <alignment horizontal="right"/>
      <protection locked="0"/>
    </xf>
    <xf numFmtId="164" fontId="1" fillId="5" borderId="0" xfId="0" applyNumberFormat="1" applyFont="1" applyFill="1" applyAlignment="1" applyProtection="1">
      <alignment horizontal="right"/>
      <protection locked="0"/>
    </xf>
    <xf numFmtId="0" fontId="8" fillId="0" borderId="0" xfId="0" applyFont="1" applyProtection="1">
      <protection hidden="1"/>
    </xf>
    <xf numFmtId="0" fontId="8" fillId="0" borderId="9" xfId="0" applyFont="1" applyBorder="1" applyProtection="1">
      <protection hidden="1"/>
    </xf>
    <xf numFmtId="0" fontId="8" fillId="0" borderId="0" xfId="0" applyFont="1" applyAlignment="1" applyProtection="1">
      <alignment horizontal="left"/>
      <protection hidden="1"/>
    </xf>
    <xf numFmtId="0" fontId="8" fillId="0" borderId="9" xfId="0" applyFont="1" applyBorder="1" applyAlignment="1" applyProtection="1">
      <alignment horizontal="left"/>
      <protection hidden="1"/>
    </xf>
    <xf numFmtId="0" fontId="1" fillId="0" borderId="8" xfId="0" applyFont="1" applyBorder="1" applyProtection="1">
      <protection hidden="1"/>
    </xf>
    <xf numFmtId="0" fontId="1" fillId="0" borderId="0" xfId="0" applyFont="1" applyProtection="1">
      <protection hidden="1"/>
    </xf>
    <xf numFmtId="0" fontId="0" fillId="0" borderId="8" xfId="0" applyBorder="1" applyAlignment="1" applyProtection="1">
      <alignment wrapText="1"/>
      <protection hidden="1"/>
    </xf>
    <xf numFmtId="0" fontId="0" fillId="0" borderId="0" xfId="0" applyAlignment="1" applyProtection="1">
      <alignment wrapText="1"/>
      <protection hidden="1"/>
    </xf>
    <xf numFmtId="0" fontId="0" fillId="0" borderId="9" xfId="0" applyBorder="1" applyAlignment="1" applyProtection="1">
      <alignment wrapText="1"/>
      <protection hidden="1"/>
    </xf>
    <xf numFmtId="0" fontId="0" fillId="0" borderId="10" xfId="0" applyBorder="1" applyAlignment="1" applyProtection="1">
      <alignment wrapText="1"/>
      <protection hidden="1"/>
    </xf>
    <xf numFmtId="0" fontId="0" fillId="0" borderId="11" xfId="0" applyBorder="1" applyAlignment="1" applyProtection="1">
      <alignment wrapText="1"/>
      <protection hidden="1"/>
    </xf>
    <xf numFmtId="0" fontId="0" fillId="0" borderId="12" xfId="0" applyBorder="1" applyAlignment="1" applyProtection="1">
      <alignment wrapText="1"/>
      <protection hidden="1"/>
    </xf>
    <xf numFmtId="0" fontId="0" fillId="0" borderId="0" xfId="0" applyProtection="1">
      <protection hidden="1"/>
    </xf>
    <xf numFmtId="0" fontId="0" fillId="0" borderId="9" xfId="0" applyBorder="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775335</xdr:colOff>
      <xdr:row>1</xdr:row>
      <xdr:rowOff>0</xdr:rowOff>
    </xdr:from>
    <xdr:to>
      <xdr:col>7</xdr:col>
      <xdr:colOff>15240</xdr:colOff>
      <xdr:row>1</xdr:row>
      <xdr:rowOff>0</xdr:rowOff>
    </xdr:to>
    <xdr:cxnSp macro="">
      <xdr:nvCxnSpPr>
        <xdr:cNvPr id="12" name="Straight Connector 11">
          <a:extLst>
            <a:ext uri="{FF2B5EF4-FFF2-40B4-BE49-F238E27FC236}">
              <a16:creationId xmlns:a16="http://schemas.microsoft.com/office/drawing/2014/main" id="{00000000-0008-0000-0000-000003000000}"/>
            </a:ext>
          </a:extLst>
        </xdr:cNvPr>
        <xdr:cNvCxnSpPr/>
      </xdr:nvCxnSpPr>
      <xdr:spPr>
        <a:xfrm flipH="1">
          <a:off x="4585335" y="373380"/>
          <a:ext cx="199072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321945</xdr:colOff>
      <xdr:row>1</xdr:row>
      <xdr:rowOff>160020</xdr:rowOff>
    </xdr:to>
    <xdr:pic>
      <xdr:nvPicPr>
        <xdr:cNvPr id="13" name="Picture 2">
          <a:extLst>
            <a:ext uri="{FF2B5EF4-FFF2-40B4-BE49-F238E27FC236}">
              <a16:creationId xmlns:a16="http://schemas.microsoft.com/office/drawing/2014/main" id="{9AF4BC80-EDB3-4F52-B8C4-F9DDACF3B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5405"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showGridLines="0" tabSelected="1" zoomScaleNormal="100" workbookViewId="0">
      <selection activeCell="A5" sqref="A5:G5"/>
    </sheetView>
  </sheetViews>
  <sheetFormatPr defaultColWidth="9.44140625" defaultRowHeight="13.2" x14ac:dyDescent="0.25"/>
  <cols>
    <col min="1" max="1" width="15.88671875" style="14" customWidth="1"/>
    <col min="2" max="2" width="6.5546875" style="14" customWidth="1"/>
    <col min="3" max="3" width="23.6640625" style="14" customWidth="1"/>
    <col min="4" max="4" width="9.33203125" style="14" customWidth="1"/>
    <col min="5" max="5" width="15.88671875" style="14" customWidth="1"/>
    <col min="6" max="6" width="7.5546875" style="14" customWidth="1"/>
    <col min="7" max="7" width="16.6640625" style="14" customWidth="1"/>
    <col min="8" max="16384" width="9.44140625" style="14"/>
  </cols>
  <sheetData>
    <row r="1" spans="1:12" s="4" customFormat="1" ht="22.2" customHeight="1" thickBot="1" x14ac:dyDescent="0.3">
      <c r="A1" s="1"/>
      <c r="B1" s="1"/>
      <c r="C1" s="2"/>
      <c r="D1" s="56" t="s">
        <v>34</v>
      </c>
      <c r="E1" s="56"/>
      <c r="F1" s="56"/>
      <c r="G1" s="56"/>
      <c r="H1" s="3"/>
    </row>
    <row r="2" spans="1:12" s="4" customFormat="1" ht="17.399999999999999" x14ac:dyDescent="0.3">
      <c r="A2" s="57" t="s">
        <v>61</v>
      </c>
      <c r="B2" s="57"/>
      <c r="C2" s="57"/>
      <c r="D2" s="57"/>
      <c r="E2" s="57"/>
      <c r="F2" s="57"/>
      <c r="G2" s="57"/>
      <c r="H2" s="3"/>
      <c r="I2" s="5"/>
    </row>
    <row r="3" spans="1:12" s="4" customFormat="1" ht="13.8" x14ac:dyDescent="0.25">
      <c r="A3" s="6" t="s">
        <v>60</v>
      </c>
      <c r="B3" s="7"/>
      <c r="C3" s="7"/>
      <c r="D3" s="7"/>
      <c r="E3" s="7"/>
      <c r="F3" s="7"/>
      <c r="G3" s="7"/>
      <c r="H3" s="8"/>
      <c r="I3" s="8"/>
    </row>
    <row r="4" spans="1:12" s="12" customFormat="1" ht="16.8" x14ac:dyDescent="0.3">
      <c r="A4" s="9" t="s">
        <v>35</v>
      </c>
      <c r="B4" s="10"/>
      <c r="C4" s="10"/>
      <c r="D4" s="10"/>
      <c r="E4" s="10"/>
      <c r="F4" s="10"/>
      <c r="G4" s="11"/>
    </row>
    <row r="5" spans="1:12" s="12" customFormat="1" ht="81.599999999999994" customHeight="1" x14ac:dyDescent="0.3">
      <c r="A5" s="58" t="s">
        <v>62</v>
      </c>
      <c r="B5" s="59"/>
      <c r="C5" s="59"/>
      <c r="D5" s="59"/>
      <c r="E5" s="59"/>
      <c r="F5" s="59"/>
      <c r="G5" s="60"/>
    </row>
    <row r="6" spans="1:12" s="12" customFormat="1" ht="1.95" customHeight="1" x14ac:dyDescent="0.3">
      <c r="A6" s="61"/>
      <c r="B6" s="62"/>
      <c r="C6" s="62"/>
      <c r="D6" s="62"/>
      <c r="E6" s="62"/>
      <c r="F6" s="62"/>
      <c r="G6" s="63"/>
      <c r="L6" s="13"/>
    </row>
  </sheetData>
  <mergeCells count="4">
    <mergeCell ref="D1:G1"/>
    <mergeCell ref="A2:G2"/>
    <mergeCell ref="A5:G5"/>
    <mergeCell ref="A6:G6"/>
  </mergeCells>
  <pageMargins left="0.7" right="0.7" top="0.75" bottom="0.75" header="0.3" footer="0.3"/>
  <pageSetup orientation="portrait" r:id="rId1"/>
  <headerFooter>
    <oddHeader>&amp;R&amp;"-,Bold"&amp;14&amp;UHuman Resources Job Aid&amp;"-,Regular"&amp;11&amp;U
&amp;"-,Bold"&amp;12HR351: Prior State Service and Veterans Service Calculator</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showGridLines="0" workbookViewId="0">
      <selection activeCell="B16" sqref="B16"/>
    </sheetView>
  </sheetViews>
  <sheetFormatPr defaultColWidth="8.88671875" defaultRowHeight="14.4" x14ac:dyDescent="0.3"/>
  <cols>
    <col min="1" max="1" width="14.88671875" style="15" customWidth="1"/>
    <col min="2" max="2" width="18.109375" style="15" customWidth="1"/>
    <col min="3" max="3" width="8.109375" style="15" customWidth="1"/>
    <col min="4" max="4" width="14.5546875" style="15" customWidth="1"/>
    <col min="5" max="5" width="14.6640625" style="15" customWidth="1"/>
    <col min="6" max="6" width="12.6640625" style="15" customWidth="1"/>
    <col min="7" max="7" width="8.88671875" style="15"/>
    <col min="8" max="8" width="9.44140625" style="15" bestFit="1" customWidth="1"/>
    <col min="9" max="16384" width="8.88671875" style="15"/>
  </cols>
  <sheetData>
    <row r="1" spans="1:8" x14ac:dyDescent="0.3">
      <c r="A1" s="64" t="s">
        <v>50</v>
      </c>
      <c r="B1" s="64"/>
      <c r="C1" s="64"/>
      <c r="D1" s="64"/>
      <c r="E1" s="64"/>
      <c r="F1" s="64"/>
    </row>
    <row r="3" spans="1:8" x14ac:dyDescent="0.3">
      <c r="A3" s="15" t="s">
        <v>0</v>
      </c>
      <c r="B3" s="15" t="s">
        <v>16</v>
      </c>
    </row>
    <row r="4" spans="1:8" x14ac:dyDescent="0.3">
      <c r="B4" s="15" t="s">
        <v>17</v>
      </c>
    </row>
    <row r="6" spans="1:8" ht="15" thickBot="1" x14ac:dyDescent="0.35">
      <c r="A6" s="15" t="s">
        <v>14</v>
      </c>
      <c r="B6" s="15" t="s">
        <v>15</v>
      </c>
    </row>
    <row r="7" spans="1:8" x14ac:dyDescent="0.3">
      <c r="A7" s="16" t="s">
        <v>37</v>
      </c>
      <c r="B7" s="52">
        <v>32741</v>
      </c>
      <c r="D7" s="68" t="s">
        <v>51</v>
      </c>
      <c r="E7" s="69"/>
      <c r="F7" s="70"/>
    </row>
    <row r="8" spans="1:8" ht="15" thickBot="1" x14ac:dyDescent="0.35">
      <c r="A8" s="16" t="s">
        <v>38</v>
      </c>
      <c r="B8" s="52">
        <v>43809</v>
      </c>
      <c r="D8" s="71">
        <f>SUM((D11*12),E11,IF(F11&gt;15,1,0))</f>
        <v>377</v>
      </c>
      <c r="E8" s="72"/>
      <c r="F8" s="73"/>
    </row>
    <row r="9" spans="1:8" x14ac:dyDescent="0.3">
      <c r="A9" s="16" t="s">
        <v>39</v>
      </c>
      <c r="B9" s="52">
        <v>43886</v>
      </c>
      <c r="D9" s="68" t="s">
        <v>52</v>
      </c>
      <c r="E9" s="69"/>
      <c r="F9" s="70"/>
      <c r="H9" s="24"/>
    </row>
    <row r="10" spans="1:8" x14ac:dyDescent="0.3">
      <c r="A10" s="16" t="s">
        <v>40</v>
      </c>
      <c r="B10" s="52">
        <v>43917</v>
      </c>
      <c r="D10" s="17" t="s">
        <v>1</v>
      </c>
      <c r="E10" s="18" t="s">
        <v>2</v>
      </c>
      <c r="F10" s="19" t="s">
        <v>3</v>
      </c>
    </row>
    <row r="11" spans="1:8" ht="15" thickBot="1" x14ac:dyDescent="0.35">
      <c r="A11" s="16" t="s">
        <v>41</v>
      </c>
      <c r="B11" s="52">
        <v>44387</v>
      </c>
      <c r="D11" s="49">
        <f>YEAR(B17)-1900</f>
        <v>31</v>
      </c>
      <c r="E11" s="50">
        <f>MONTH(B17+1/17/2023-1/1/2023)-1</f>
        <v>5</v>
      </c>
      <c r="F11" s="51">
        <f>DAY(B17)</f>
        <v>15</v>
      </c>
    </row>
    <row r="12" spans="1:8" x14ac:dyDescent="0.3">
      <c r="A12" s="16" t="s">
        <v>42</v>
      </c>
      <c r="B12" s="52">
        <v>44777</v>
      </c>
      <c r="D12" s="74"/>
      <c r="E12" s="74"/>
      <c r="F12" s="74"/>
    </row>
    <row r="13" spans="1:8" x14ac:dyDescent="0.3">
      <c r="A13" s="16" t="s">
        <v>43</v>
      </c>
      <c r="B13" s="52"/>
      <c r="D13" s="75"/>
      <c r="E13" s="75"/>
      <c r="F13" s="75"/>
    </row>
    <row r="14" spans="1:8" x14ac:dyDescent="0.3">
      <c r="A14" s="16" t="s">
        <v>44</v>
      </c>
      <c r="B14" s="52"/>
      <c r="D14" s="20"/>
      <c r="E14" s="20"/>
      <c r="F14" s="20"/>
    </row>
    <row r="15" spans="1:8" x14ac:dyDescent="0.3">
      <c r="A15" s="16" t="s">
        <v>45</v>
      </c>
      <c r="B15" s="52"/>
      <c r="D15" s="65" t="s">
        <v>53</v>
      </c>
      <c r="E15" s="65"/>
      <c r="F15" s="65"/>
    </row>
    <row r="16" spans="1:8" x14ac:dyDescent="0.3">
      <c r="A16" s="16" t="s">
        <v>46</v>
      </c>
      <c r="B16" s="52"/>
      <c r="D16" s="65"/>
      <c r="E16" s="65"/>
      <c r="F16" s="65"/>
    </row>
    <row r="17" spans="1:7" x14ac:dyDescent="0.3">
      <c r="B17" s="21">
        <f>+B16-B15+B14-B13+B12-B11+B10-B9+B8-B7</f>
        <v>11489</v>
      </c>
      <c r="D17" s="23"/>
      <c r="E17" s="23"/>
      <c r="F17" s="20"/>
    </row>
    <row r="18" spans="1:7" x14ac:dyDescent="0.3">
      <c r="B18" s="22" t="s">
        <v>4</v>
      </c>
      <c r="D18" s="23"/>
      <c r="E18" s="23"/>
      <c r="F18" s="20"/>
    </row>
    <row r="19" spans="1:7" x14ac:dyDescent="0.3">
      <c r="B19" s="22">
        <f>IF(D11=B18,5,0)</f>
        <v>0</v>
      </c>
      <c r="D19" s="23"/>
      <c r="E19" s="23"/>
      <c r="F19" s="20"/>
    </row>
    <row r="20" spans="1:7" x14ac:dyDescent="0.3">
      <c r="D20" s="23"/>
      <c r="E20" s="23"/>
      <c r="F20" s="20"/>
    </row>
    <row r="21" spans="1:7" ht="15" customHeight="1" x14ac:dyDescent="0.3">
      <c r="A21" s="66" t="s">
        <v>18</v>
      </c>
      <c r="B21" s="67"/>
      <c r="C21" s="67"/>
      <c r="D21" s="67"/>
      <c r="E21" s="67"/>
      <c r="F21" s="67"/>
      <c r="G21" s="25"/>
    </row>
    <row r="22" spans="1:7" x14ac:dyDescent="0.3">
      <c r="A22" s="25"/>
      <c r="B22" s="25"/>
      <c r="C22" s="25"/>
      <c r="D22" s="25"/>
      <c r="E22" s="25"/>
      <c r="F22" s="25"/>
      <c r="G22" s="25"/>
    </row>
    <row r="23" spans="1:7" x14ac:dyDescent="0.3">
      <c r="A23" s="25"/>
      <c r="B23" s="25"/>
      <c r="C23" s="25"/>
      <c r="D23" s="25"/>
      <c r="E23" s="25"/>
      <c r="F23" s="25"/>
      <c r="G23" s="25"/>
    </row>
  </sheetData>
  <sheetProtection algorithmName="SHA-512" hashValue="60tiG2nU26YAXnDG2YPKJjF2vVD/AY8bxmuByRPVGIqnwARk9COdEMrI6/NB5UipOgEo8PWDMXJ5QIc8X9IDBg==" saltValue="VI+Rn22JWwOlZGWzYj4vvQ==" spinCount="100000" sheet="1" selectLockedCells="1"/>
  <mergeCells count="8">
    <mergeCell ref="A1:F1"/>
    <mergeCell ref="D15:F16"/>
    <mergeCell ref="A21:F21"/>
    <mergeCell ref="D7:F7"/>
    <mergeCell ref="D8:F8"/>
    <mergeCell ref="D9:F9"/>
    <mergeCell ref="D12:F12"/>
    <mergeCell ref="D13:F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sqref="A1:I1"/>
    </sheetView>
  </sheetViews>
  <sheetFormatPr defaultColWidth="8.88671875" defaultRowHeight="14.4" x14ac:dyDescent="0.3"/>
  <cols>
    <col min="1" max="1" width="12.6640625" style="41" customWidth="1"/>
    <col min="2" max="2" width="12.88671875" style="41" customWidth="1"/>
    <col min="3" max="3" width="14.44140625" style="41" customWidth="1"/>
    <col min="4" max="4" width="15.109375" style="41" customWidth="1"/>
    <col min="5" max="16384" width="8.88671875" style="41"/>
  </cols>
  <sheetData>
    <row r="1" spans="1:9" x14ac:dyDescent="0.3">
      <c r="A1" s="76" t="s">
        <v>27</v>
      </c>
      <c r="B1" s="76"/>
      <c r="C1" s="76"/>
      <c r="D1" s="76"/>
      <c r="E1" s="76"/>
      <c r="F1" s="76"/>
      <c r="G1" s="77"/>
      <c r="H1" s="77"/>
      <c r="I1" s="77"/>
    </row>
    <row r="3" spans="1:9" x14ac:dyDescent="0.3">
      <c r="A3" s="41" t="s">
        <v>0</v>
      </c>
      <c r="B3" s="41" t="s">
        <v>19</v>
      </c>
    </row>
    <row r="4" spans="1:9" x14ac:dyDescent="0.3">
      <c r="B4" s="41" t="s">
        <v>17</v>
      </c>
    </row>
    <row r="6" spans="1:9" ht="15" thickBot="1" x14ac:dyDescent="0.35">
      <c r="B6" s="41" t="s">
        <v>31</v>
      </c>
    </row>
    <row r="7" spans="1:9" x14ac:dyDescent="0.3">
      <c r="A7" s="42" t="s">
        <v>48</v>
      </c>
      <c r="B7" s="43">
        <v>37211</v>
      </c>
      <c r="D7" s="81" t="s">
        <v>20</v>
      </c>
      <c r="E7" s="82"/>
      <c r="F7" s="83"/>
    </row>
    <row r="8" spans="1:9" ht="15" thickBot="1" x14ac:dyDescent="0.35">
      <c r="A8" s="42" t="s">
        <v>47</v>
      </c>
      <c r="B8" s="43">
        <v>40162</v>
      </c>
      <c r="D8" s="71">
        <f>SUM((D11*12),E11, IF(F11&gt;15,1,0))</f>
        <v>97</v>
      </c>
      <c r="E8" s="72"/>
      <c r="F8" s="73"/>
    </row>
    <row r="9" spans="1:9" x14ac:dyDescent="0.3">
      <c r="A9" s="42" t="s">
        <v>48</v>
      </c>
      <c r="B9" s="43"/>
      <c r="D9" s="81" t="s">
        <v>21</v>
      </c>
      <c r="E9" s="82"/>
      <c r="F9" s="83"/>
    </row>
    <row r="10" spans="1:9" x14ac:dyDescent="0.3">
      <c r="A10" s="42" t="s">
        <v>47</v>
      </c>
      <c r="B10" s="43"/>
      <c r="D10" s="44" t="s">
        <v>1</v>
      </c>
      <c r="E10" s="45" t="s">
        <v>2</v>
      </c>
      <c r="F10" s="46" t="s">
        <v>3</v>
      </c>
    </row>
    <row r="11" spans="1:9" ht="15" thickBot="1" x14ac:dyDescent="0.35">
      <c r="A11" s="42" t="s">
        <v>48</v>
      </c>
      <c r="B11" s="43"/>
      <c r="D11" s="53">
        <f>YEAR(B17)-1900</f>
        <v>8</v>
      </c>
      <c r="E11" s="54">
        <f>MONTH(B17)-1</f>
        <v>0</v>
      </c>
      <c r="F11" s="55">
        <f>DAY(B17)</f>
        <v>29</v>
      </c>
    </row>
    <row r="12" spans="1:9" x14ac:dyDescent="0.3">
      <c r="A12" s="42" t="s">
        <v>47</v>
      </c>
      <c r="B12" s="43"/>
      <c r="D12" s="84"/>
      <c r="E12" s="84"/>
      <c r="F12" s="84"/>
    </row>
    <row r="13" spans="1:9" x14ac:dyDescent="0.3">
      <c r="A13" s="42" t="s">
        <v>48</v>
      </c>
      <c r="B13" s="43"/>
      <c r="D13" s="85"/>
      <c r="E13" s="85"/>
      <c r="F13" s="85"/>
    </row>
    <row r="14" spans="1:9" x14ac:dyDescent="0.3">
      <c r="A14" s="42" t="s">
        <v>47</v>
      </c>
      <c r="B14" s="43"/>
      <c r="D14" s="47"/>
      <c r="E14" s="47"/>
      <c r="F14" s="47"/>
    </row>
    <row r="15" spans="1:9" x14ac:dyDescent="0.3">
      <c r="A15" s="42" t="s">
        <v>48</v>
      </c>
      <c r="B15" s="43"/>
      <c r="D15" s="80" t="s">
        <v>26</v>
      </c>
      <c r="E15" s="80"/>
      <c r="F15" s="80"/>
    </row>
    <row r="16" spans="1:9" x14ac:dyDescent="0.3">
      <c r="A16" s="42" t="s">
        <v>47</v>
      </c>
      <c r="B16" s="43"/>
      <c r="D16" s="80"/>
      <c r="E16" s="80"/>
      <c r="F16" s="80"/>
    </row>
    <row r="17" spans="1:9" x14ac:dyDescent="0.3">
      <c r="B17" s="21">
        <f>+B16-B15+B14-B13+B12-B11+B10-B9+B8-B7</f>
        <v>2951</v>
      </c>
      <c r="D17" s="80"/>
      <c r="E17" s="80"/>
      <c r="F17" s="80"/>
    </row>
    <row r="18" spans="1:9" x14ac:dyDescent="0.3">
      <c r="B18" s="22" t="s">
        <v>4</v>
      </c>
      <c r="D18" s="48"/>
      <c r="E18" s="48"/>
      <c r="F18" s="47"/>
    </row>
    <row r="19" spans="1:9" x14ac:dyDescent="0.3">
      <c r="B19" s="22">
        <f>IF(D11=B18,5,0)</f>
        <v>0</v>
      </c>
      <c r="D19" s="48"/>
      <c r="E19" s="48"/>
      <c r="F19" s="47"/>
    </row>
    <row r="20" spans="1:9" x14ac:dyDescent="0.3">
      <c r="D20" s="48"/>
      <c r="E20" s="48"/>
      <c r="F20" s="47"/>
    </row>
    <row r="21" spans="1:9" x14ac:dyDescent="0.3">
      <c r="A21" s="78" t="s">
        <v>18</v>
      </c>
      <c r="B21" s="79"/>
      <c r="C21" s="79"/>
      <c r="D21" s="79"/>
      <c r="E21" s="79"/>
      <c r="F21" s="79"/>
      <c r="G21" s="77"/>
      <c r="H21" s="77"/>
      <c r="I21" s="77"/>
    </row>
  </sheetData>
  <sheetProtection algorithmName="SHA-512" hashValue="hr4RLfQnbp7D9A1/Toi2ARe5Vs+sr8aM8CcYmxVJpbPyO7JNVNVPG+e5bkvwVhuVF3sth9OBZAvlFK4ioKmd9A==" saltValue="7jP1fsOt/Kw+QzBmAcrJAg==" spinCount="100000" sheet="1" selectLockedCells="1"/>
  <mergeCells count="8">
    <mergeCell ref="A1:I1"/>
    <mergeCell ref="A21:I21"/>
    <mergeCell ref="D15:F17"/>
    <mergeCell ref="D7:F7"/>
    <mergeCell ref="D8:F8"/>
    <mergeCell ref="D9:F9"/>
    <mergeCell ref="D12:F12"/>
    <mergeCell ref="D13:F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workbookViewId="0">
      <selection activeCell="D8" sqref="D8"/>
    </sheetView>
  </sheetViews>
  <sheetFormatPr defaultColWidth="8.88671875" defaultRowHeight="14.4" x14ac:dyDescent="0.3"/>
  <cols>
    <col min="1" max="1" width="12.33203125" style="15" customWidth="1"/>
    <col min="2" max="2" width="8.88671875" style="15"/>
    <col min="3" max="4" width="13.6640625" style="15" customWidth="1"/>
    <col min="5" max="16384" width="8.88671875" style="15"/>
  </cols>
  <sheetData>
    <row r="1" spans="1:9" ht="15" customHeight="1" x14ac:dyDescent="0.3">
      <c r="A1" s="86" t="s">
        <v>49</v>
      </c>
      <c r="B1" s="87"/>
      <c r="C1" s="87"/>
      <c r="D1" s="87"/>
      <c r="E1" s="87"/>
      <c r="F1" s="87"/>
      <c r="G1" s="87"/>
      <c r="H1" s="87"/>
      <c r="I1" s="88"/>
    </row>
    <row r="2" spans="1:9" ht="15" customHeight="1" x14ac:dyDescent="0.3">
      <c r="A2" s="89"/>
      <c r="B2" s="90"/>
      <c r="C2" s="90"/>
      <c r="D2" s="90"/>
      <c r="E2" s="90"/>
      <c r="F2" s="90"/>
      <c r="G2" s="90"/>
      <c r="H2" s="90"/>
      <c r="I2" s="91"/>
    </row>
    <row r="3" spans="1:9" ht="7.95" customHeight="1" x14ac:dyDescent="0.3">
      <c r="A3" s="89"/>
      <c r="B3" s="90"/>
      <c r="C3" s="90"/>
      <c r="D3" s="90"/>
      <c r="E3" s="90"/>
      <c r="F3" s="90"/>
      <c r="G3" s="90"/>
      <c r="H3" s="90"/>
      <c r="I3" s="91"/>
    </row>
    <row r="4" spans="1:9" hidden="1" x14ac:dyDescent="0.3">
      <c r="A4" s="89"/>
      <c r="B4" s="90"/>
      <c r="C4" s="90"/>
      <c r="D4" s="90"/>
      <c r="E4" s="90"/>
      <c r="F4" s="90"/>
      <c r="G4" s="90"/>
      <c r="H4" s="90"/>
      <c r="I4" s="91"/>
    </row>
    <row r="5" spans="1:9" x14ac:dyDescent="0.3">
      <c r="A5" s="26" t="s">
        <v>5</v>
      </c>
      <c r="B5" s="27"/>
      <c r="C5" s="96" t="s">
        <v>6</v>
      </c>
      <c r="D5" s="96"/>
      <c r="I5" s="29"/>
    </row>
    <row r="6" spans="1:9" x14ac:dyDescent="0.3">
      <c r="A6" s="26" t="s">
        <v>7</v>
      </c>
      <c r="B6" s="27"/>
      <c r="C6" s="97" t="s">
        <v>8</v>
      </c>
      <c r="D6" s="97"/>
      <c r="I6" s="29"/>
    </row>
    <row r="7" spans="1:9" x14ac:dyDescent="0.3">
      <c r="A7" s="26" t="s">
        <v>33</v>
      </c>
      <c r="B7" s="27"/>
      <c r="C7" s="27"/>
      <c r="D7" s="40">
        <v>44835</v>
      </c>
      <c r="E7" s="98" t="s">
        <v>32</v>
      </c>
      <c r="F7" s="98"/>
      <c r="G7" s="98"/>
      <c r="H7" s="98"/>
      <c r="I7" s="99"/>
    </row>
    <row r="8" spans="1:9" x14ac:dyDescent="0.3">
      <c r="A8" s="26" t="s">
        <v>54</v>
      </c>
      <c r="B8" s="27"/>
      <c r="C8" s="27"/>
      <c r="D8" s="39">
        <v>365</v>
      </c>
      <c r="I8" s="29"/>
    </row>
    <row r="9" spans="1:9" x14ac:dyDescent="0.3">
      <c r="A9" s="102" t="s">
        <v>25</v>
      </c>
      <c r="B9" s="103"/>
      <c r="C9" s="103"/>
      <c r="D9" s="39">
        <v>97</v>
      </c>
      <c r="I9" s="29"/>
    </row>
    <row r="10" spans="1:9" x14ac:dyDescent="0.3">
      <c r="A10" s="26" t="s">
        <v>59</v>
      </c>
      <c r="B10" s="27"/>
      <c r="C10" s="27"/>
      <c r="D10" s="37">
        <f>SUM(D8:D9)</f>
        <v>462</v>
      </c>
      <c r="I10" s="29"/>
    </row>
    <row r="11" spans="1:9" x14ac:dyDescent="0.3">
      <c r="A11" s="26" t="s">
        <v>9</v>
      </c>
      <c r="B11" s="27"/>
      <c r="C11" s="27"/>
      <c r="D11" s="40">
        <v>44844</v>
      </c>
      <c r="E11" s="100" t="s">
        <v>22</v>
      </c>
      <c r="F11" s="100"/>
      <c r="G11" s="100"/>
      <c r="H11" s="100"/>
      <c r="I11" s="101"/>
    </row>
    <row r="12" spans="1:9" x14ac:dyDescent="0.3">
      <c r="A12" s="26" t="s">
        <v>10</v>
      </c>
      <c r="B12" s="27"/>
      <c r="C12" s="27"/>
      <c r="D12" s="39">
        <v>0</v>
      </c>
      <c r="E12" s="28" t="str">
        <f>IF(OR(D12=0,(D12/2)=INT(D12/2)),"even","odd")</f>
        <v>even</v>
      </c>
      <c r="I12" s="29"/>
    </row>
    <row r="13" spans="1:9" x14ac:dyDescent="0.3">
      <c r="A13" s="30"/>
      <c r="I13" s="29"/>
    </row>
    <row r="14" spans="1:9" x14ac:dyDescent="0.3">
      <c r="A14" s="26" t="s">
        <v>11</v>
      </c>
      <c r="D14" s="36">
        <f>IF(SBD&gt;DATE(1997,6,10),DATE(YEAR(SBD),IF(DAY(SBD)&gt;25,MONTH(SBD)+1,MONTH(SBD)),IF(AND(DAY(SBD)&gt;10,DAY(SBD)&lt;26),25,10)),DATE(YEAR(SBD),IF(DAY(SBD)=1,MONTH(SBD)-1,MONTH(SBD)),IF(OR(DAY(SBD)=1,DAY(SBD)&gt;16),25,10)))</f>
        <v>44844</v>
      </c>
      <c r="I14" s="29"/>
    </row>
    <row r="15" spans="1:9" x14ac:dyDescent="0.3">
      <c r="A15" s="31" t="s">
        <v>23</v>
      </c>
      <c r="B15" s="32"/>
      <c r="C15" s="32"/>
      <c r="D15" s="32"/>
      <c r="E15" s="32"/>
      <c r="F15" s="32"/>
      <c r="G15" s="32"/>
      <c r="H15" s="32"/>
      <c r="I15" s="29"/>
    </row>
    <row r="16" spans="1:9" x14ac:dyDescent="0.3">
      <c r="A16" s="30"/>
      <c r="I16" s="29"/>
    </row>
    <row r="17" spans="1:9" x14ac:dyDescent="0.3">
      <c r="A17" s="26" t="s">
        <v>12</v>
      </c>
      <c r="D17" s="36">
        <f>DATE(YEAR(csbd),IF(DAY(csbd)=25,MONTH(csbd)+ROUNDUP(lwopno/2,0),MONTH(csbd)+ROUNDDOWN(lwopno/2,0)),IF(E12="even",DAY(csbd),IF(DAY(csbd)=25,10,25)))</f>
        <v>44844</v>
      </c>
      <c r="E17" s="92" t="s">
        <v>28</v>
      </c>
      <c r="F17" s="110"/>
      <c r="G17" s="110"/>
      <c r="H17" s="110"/>
      <c r="I17" s="111"/>
    </row>
    <row r="18" spans="1:9" x14ac:dyDescent="0.3">
      <c r="A18" s="31" t="s">
        <v>24</v>
      </c>
      <c r="B18" s="32"/>
      <c r="C18" s="32"/>
      <c r="D18" s="32"/>
      <c r="E18" s="32"/>
      <c r="F18" s="32"/>
      <c r="G18" s="32"/>
      <c r="H18" s="32"/>
      <c r="I18" s="29"/>
    </row>
    <row r="19" spans="1:9" x14ac:dyDescent="0.3">
      <c r="A19" s="30"/>
      <c r="I19" s="29"/>
    </row>
    <row r="20" spans="1:9" x14ac:dyDescent="0.3">
      <c r="A20" s="26" t="s">
        <v>55</v>
      </c>
      <c r="D20" s="38">
        <f>INT(D8/12)</f>
        <v>30</v>
      </c>
      <c r="I20" s="29"/>
    </row>
    <row r="21" spans="1:9" x14ac:dyDescent="0.3">
      <c r="A21" s="26" t="s">
        <v>56</v>
      </c>
      <c r="D21">
        <f>D8-(D20*12)</f>
        <v>5</v>
      </c>
      <c r="I21" s="29"/>
    </row>
    <row r="22" spans="1:9" x14ac:dyDescent="0.3">
      <c r="A22" s="31" t="s">
        <v>57</v>
      </c>
      <c r="I22" s="29"/>
    </row>
    <row r="23" spans="1:9" x14ac:dyDescent="0.3">
      <c r="A23" s="30"/>
      <c r="I23" s="29"/>
    </row>
    <row r="24" spans="1:9" x14ac:dyDescent="0.3">
      <c r="A24" s="33" t="s">
        <v>36</v>
      </c>
      <c r="B24" s="34"/>
      <c r="C24" s="34"/>
      <c r="D24" s="35">
        <f>EDATE(adjlwop,-D10)</f>
        <v>30782</v>
      </c>
      <c r="E24" s="92" t="s">
        <v>29</v>
      </c>
      <c r="F24" s="92"/>
      <c r="G24" s="92"/>
      <c r="H24" s="92"/>
      <c r="I24" s="93"/>
    </row>
    <row r="25" spans="1:9" x14ac:dyDescent="0.3">
      <c r="A25" s="31" t="s">
        <v>58</v>
      </c>
      <c r="I25" s="29"/>
    </row>
    <row r="26" spans="1:9" x14ac:dyDescent="0.3">
      <c r="A26" s="30"/>
      <c r="I26" s="29"/>
    </row>
    <row r="27" spans="1:9" x14ac:dyDescent="0.3">
      <c r="A27" s="104" t="s">
        <v>13</v>
      </c>
      <c r="B27" s="105"/>
      <c r="C27" s="105"/>
      <c r="D27" s="105"/>
      <c r="E27" s="105"/>
      <c r="F27" s="105"/>
      <c r="G27" s="105"/>
      <c r="H27" s="105"/>
      <c r="I27" s="106"/>
    </row>
    <row r="28" spans="1:9" x14ac:dyDescent="0.3">
      <c r="A28" s="104"/>
      <c r="B28" s="105"/>
      <c r="C28" s="105"/>
      <c r="D28" s="105"/>
      <c r="E28" s="105"/>
      <c r="F28" s="105"/>
      <c r="G28" s="105"/>
      <c r="H28" s="105"/>
      <c r="I28" s="106"/>
    </row>
    <row r="29" spans="1:9" x14ac:dyDescent="0.3">
      <c r="A29" s="104"/>
      <c r="B29" s="105"/>
      <c r="C29" s="105"/>
      <c r="D29" s="105"/>
      <c r="E29" s="105"/>
      <c r="F29" s="105"/>
      <c r="G29" s="105"/>
      <c r="H29" s="105"/>
      <c r="I29" s="106"/>
    </row>
    <row r="30" spans="1:9" ht="15" thickBot="1" x14ac:dyDescent="0.35">
      <c r="A30" s="107"/>
      <c r="B30" s="108"/>
      <c r="C30" s="108"/>
      <c r="D30" s="108"/>
      <c r="E30" s="108"/>
      <c r="F30" s="108"/>
      <c r="G30" s="108"/>
      <c r="H30" s="108"/>
      <c r="I30" s="109"/>
    </row>
    <row r="31" spans="1:9" x14ac:dyDescent="0.3">
      <c r="A31" s="94" t="s">
        <v>30</v>
      </c>
      <c r="B31" s="94"/>
      <c r="C31" s="94"/>
      <c r="D31" s="94"/>
      <c r="E31" s="94"/>
      <c r="F31" s="94"/>
      <c r="G31" s="94"/>
      <c r="H31" s="94"/>
      <c r="I31" s="94"/>
    </row>
    <row r="32" spans="1:9" x14ac:dyDescent="0.3">
      <c r="A32" s="95"/>
      <c r="B32" s="95"/>
      <c r="C32" s="95"/>
      <c r="D32" s="95"/>
      <c r="E32" s="95"/>
      <c r="F32" s="95"/>
      <c r="G32" s="95"/>
      <c r="H32" s="95"/>
      <c r="I32" s="95"/>
    </row>
  </sheetData>
  <sheetProtection algorithmName="SHA-512" hashValue="GURTxdoyA4QNDg8Jeu23/gsJzjwbs/uOo5elFVWFRrgMQUosqDEYQYIqo+vFOc0aWT0SAFfL4cA5qoZAvrl2ZA==" saltValue="P1ZwZbv5ZB8enHj7uqbLJw==" spinCount="100000" sheet="1" objects="1" scenarios="1" selectLockedCells="1"/>
  <mergeCells count="10">
    <mergeCell ref="A1:I4"/>
    <mergeCell ref="E24:I24"/>
    <mergeCell ref="A31:I32"/>
    <mergeCell ref="C5:D5"/>
    <mergeCell ref="C6:D6"/>
    <mergeCell ref="E7:I7"/>
    <mergeCell ref="E11:I11"/>
    <mergeCell ref="A9:C9"/>
    <mergeCell ref="A27:I30"/>
    <mergeCell ref="E17:I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5F0CAC-4A40-4B4B-BD57-9347A9514E94}">
  <ds:schemaRefs>
    <ds:schemaRef ds:uri="http://schemas.microsoft.com/sharepoint/v3/contenttype/forms"/>
  </ds:schemaRefs>
</ds:datastoreItem>
</file>

<file path=customXml/itemProps2.xml><?xml version="1.0" encoding="utf-8"?>
<ds:datastoreItem xmlns:ds="http://schemas.openxmlformats.org/officeDocument/2006/customXml" ds:itemID="{0E4F6A32-48CC-47F8-AC7D-AF059EDDD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58FF4-119B-4A21-A508-139C1CA3CE85}">
  <ds:schemaRefs>
    <ds:schemaRef ds:uri="http://schemas.microsoft.com/office/2006/metadata/properties"/>
    <ds:schemaRef ds:uri="http://schemas.microsoft.com/office/infopath/2007/PartnerControls"/>
    <ds:schemaRef ds:uri="947cf338-d712-4528-860e-df5bfd83dd3f"/>
    <ds:schemaRef ds:uri="3d717409-5914-4afd-bf7e-392ba1a399cb"/>
    <ds:schemaRef ds:uri="e1c9eecd-4040-44f2-9204-5d4cc8657610"/>
    <ds:schemaRef ds:uri="787e2aac-bb29-406f-9bb6-a573dee153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READ ME</vt:lpstr>
      <vt:lpstr>TAB 2 Previous Service Months</vt:lpstr>
      <vt:lpstr>TAB 3 Veterans Service Months</vt:lpstr>
      <vt:lpstr>TAB 4 Annual Leave Calc</vt:lpstr>
      <vt:lpstr>adjlwop</vt:lpstr>
      <vt:lpstr>bonner</vt:lpstr>
      <vt:lpstr>bonner1</vt:lpstr>
      <vt:lpstr>csbd</vt:lpstr>
      <vt:lpstr>csbe</vt:lpstr>
      <vt:lpstr>lll</vt:lpstr>
      <vt:lpstr>lwopno</vt:lpstr>
      <vt:lpstr>PSM</vt:lpstr>
      <vt:lpstr>qqq</vt:lpstr>
      <vt:lpstr>SBD</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VITA Program</dc:creator>
  <cp:lastModifiedBy>Roberts, Alan (DOA)</cp:lastModifiedBy>
  <dcterms:created xsi:type="dcterms:W3CDTF">2023-03-09T14:24:15Z</dcterms:created>
  <dcterms:modified xsi:type="dcterms:W3CDTF">2025-02-22T03:29:32Z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_dlc_DocIdItemGuid">
    <vt:lpwstr>4edd2803-09dd-4ce6-8de0-2b864d22023c</vt:lpwstr>
  </property>
  <property fmtid="{D5CDD505-2E9C-101B-9397-08002B2CF9AE}" pid="4" name="MediaServiceImageTags">
    <vt:lpwstr/>
  </property>
  <property fmtid="{D5CDD505-2E9C-101B-9397-08002B2CF9AE}" pid="5" name="_ExtendedDescription">
    <vt:lpwstr/>
  </property>
</Properties>
</file>